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82b1bef2b2dc34/Abenet/Desktop/My Trainings/9.Finance Education Series/"/>
    </mc:Choice>
  </mc:AlternateContent>
  <xr:revisionPtr revIDLastSave="0" documentId="8_{C704D49B-0A50-4234-8797-F4CFA0834E30}" xr6:coauthVersionLast="47" xr6:coauthVersionMax="47" xr10:uidLastSave="{00000000-0000-0000-0000-000000000000}"/>
  <bookViews>
    <workbookView xWindow="-110" yWindow="-110" windowWidth="19420" windowHeight="10300" xr2:uid="{6EBD8848-3123-4203-8D0E-EFA4C9DBD27A}"/>
  </bookViews>
  <sheets>
    <sheet name="TVM Calculator" sheetId="1" r:id="rId1"/>
  </sheets>
  <definedNames>
    <definedName name="_xlnm.Print_Area" localSheetId="0">'TVM Calculator'!$A$1:$G$44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4" i="1" l="1"/>
  <c r="D24" i="1"/>
  <c r="C24" i="1"/>
  <c r="B24" i="1"/>
  <c r="A24" i="1"/>
  <c r="F11" i="1"/>
  <c r="F10" i="1"/>
  <c r="F8" i="1"/>
  <c r="F6" i="1"/>
  <c r="F5" i="1"/>
  <c r="F24" i="1" s="1"/>
  <c r="F9" i="1" l="1"/>
  <c r="B19" i="1"/>
  <c r="F12" i="1"/>
  <c r="F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</author>
  </authors>
  <commentList>
    <comment ref="C5" authorId="0" shapeId="0" xr:uid="{C282E629-4645-424F-B0A6-CE22FD88046F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Example starting investment | As-of: 2026-08-17 | Notes: Editable TVM input</t>
        </r>
      </text>
    </comment>
    <comment ref="C6" authorId="0" shapeId="0" xr:uid="{6E5F650B-D85B-4762-B180-597BB5035F39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Example annual return | As-of: 2026-08-17 | Notes: Editable TVM input</t>
        </r>
      </text>
    </comment>
    <comment ref="C7" authorId="0" shapeId="0" xr:uid="{6EB04F0C-1FFD-4DFC-BC01-E088A819A111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Example investment horizon | As-of: 2026-08-17 | Notes: Editable TVM input</t>
        </r>
      </text>
    </comment>
    <comment ref="C8" authorId="0" shapeId="0" xr:uid="{8CABA778-964D-4008-8706-E15192A5AEA0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Monthly compounding | As-of: 2026-08-17 | Notes: Use 1 annual, 4 quarterly, 12 monthly</t>
        </r>
      </text>
    </comment>
    <comment ref="C9" authorId="0" shapeId="0" xr:uid="{FA855177-4355-4B2F-985B-FA9D49554AD4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Example monthly contribution | As-of: 2026-08-17 | Notes: Editable TVM input</t>
        </r>
      </text>
    </comment>
    <comment ref="C10" authorId="0" shapeId="0" xr:uid="{45BA44C1-E6C5-40F2-BE63-ED73757866D2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Contributions occur at period end | As-of: 2026-08-17 | Notes: Enter 1 for beginning</t>
        </r>
      </text>
    </comment>
    <comment ref="C11" authorId="0" shapeId="0" xr:uid="{CA3985C1-D478-4FA0-8598-B879B405B689}">
      <text>
        <r>
          <rPr>
            <b/>
            <sz val="9"/>
            <color indexed="81"/>
            <rFont val="Tahoma"/>
            <charset val="1"/>
          </rPr>
          <t>j:</t>
        </r>
        <r>
          <rPr>
            <sz val="9"/>
            <color indexed="81"/>
            <rFont val="Tahoma"/>
            <charset val="1"/>
          </rPr>
          <t xml:space="preserve">
Assumption: Example savings target | As-of: 2026-08-17 | Notes: Used to calculate required payment</t>
        </r>
      </text>
    </comment>
  </commentList>
</comments>
</file>

<file path=xl/sharedStrings.xml><?xml version="1.0" encoding="utf-8"?>
<sst xmlns="http://schemas.openxmlformats.org/spreadsheetml/2006/main" count="63" uniqueCount="63">
  <si>
    <t>TIME VALUE OF MONEY (TVM) CALCULATOR</t>
  </si>
  <si>
    <t>Edit the blue input cells; all results and the chart update automatically.</t>
  </si>
  <si>
    <t>INPUT ASSUMPTIONS</t>
  </si>
  <si>
    <t>AUTOMATED RESULTS</t>
  </si>
  <si>
    <t>EXAMPLE SUMMARY</t>
  </si>
  <si>
    <t>TVM FORMULA GUIDE</t>
  </si>
  <si>
    <t>INVESTMENT VALUE BY YEAR</t>
  </si>
  <si>
    <t>Present Value</t>
  </si>
  <si>
    <t>Starting amount</t>
  </si>
  <si>
    <t>Annual Interest Rate</t>
  </si>
  <si>
    <t>Nominal annual rate</t>
  </si>
  <si>
    <t>Number of Years</t>
  </si>
  <si>
    <t>Investment term</t>
  </si>
  <si>
    <t>Compounding / Year</t>
  </si>
  <si>
    <t>12 = monthly</t>
  </si>
  <si>
    <t>Payment per Period</t>
  </si>
  <si>
    <t>Regular contribution</t>
  </si>
  <si>
    <t>Payment Timing</t>
  </si>
  <si>
    <t>0=end, 1=begin</t>
  </si>
  <si>
    <t>Target Future Value</t>
  </si>
  <si>
    <t>Savings goal</t>
  </si>
  <si>
    <t>Future Value</t>
  </si>
  <si>
    <t>Total Contributions</t>
  </si>
  <si>
    <t>Investment Growth</t>
  </si>
  <si>
    <t>Effective Annual Rate</t>
  </si>
  <si>
    <t>Present Value Check</t>
  </si>
  <si>
    <t>Required Payment for Target</t>
  </si>
  <si>
    <t>Total Periods</t>
  </si>
  <si>
    <t>Model Check</t>
  </si>
  <si>
    <t>Scenario</t>
  </si>
  <si>
    <t>Return</t>
  </si>
  <si>
    <t>Term</t>
  </si>
  <si>
    <t>5 years</t>
  </si>
  <si>
    <t>Question</t>
  </si>
  <si>
    <t>What is the future value?</t>
  </si>
  <si>
    <t>Answer</t>
  </si>
  <si>
    <t>Function</t>
  </si>
  <si>
    <t>Purpose</t>
  </si>
  <si>
    <t>Excel Formula Pattern</t>
  </si>
  <si>
    <t>FV</t>
  </si>
  <si>
    <t>Future value</t>
  </si>
  <si>
    <t>PV</t>
  </si>
  <si>
    <t>Present value</t>
  </si>
  <si>
    <t>PMT</t>
  </si>
  <si>
    <t>Periodic payment</t>
  </si>
  <si>
    <t>NPER</t>
  </si>
  <si>
    <t>Number of periods</t>
  </si>
  <si>
    <t>RATE</t>
  </si>
  <si>
    <t>Rate per period</t>
  </si>
  <si>
    <t>Year 0</t>
  </si>
  <si>
    <t>Year 1</t>
  </si>
  <si>
    <t>Year 2</t>
  </si>
  <si>
    <t>Year 3</t>
  </si>
  <si>
    <t>Year 4</t>
  </si>
  <si>
    <t>Year 5</t>
  </si>
  <si>
    <t>TVM principle: money today can earn returns, so it is worth more than the same amount received later. Periodic rate = annual rate ÷ compounding frequency; total periods = years × compounding frequency.</t>
  </si>
  <si>
    <t>FV(rate, nper, -pmt, -pv, type)</t>
  </si>
  <si>
    <t>PV(rate, nper, -pmt, fv, type)</t>
  </si>
  <si>
    <t>PMT(rate, nper, pv, -fv, type)</t>
  </si>
  <si>
    <t>NPER(rate, -pmt, pv, -fv, type)</t>
  </si>
  <si>
    <t>RATE(nper, -pmt, pv, -fv, type)</t>
  </si>
  <si>
    <t>Save ETB 10,000 today plus ETB 100 monthly</t>
  </si>
  <si>
    <t>8.0% annually, compounded monthly (ETB 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</si>
</sst>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%"/>
    <numFmt numFmtId="167" formatCode="&quot;ETB &quot;#,##0.00;[Red]\(&quot;ETB &quot;#,##0.00\);\-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</font>
    <font>
      <b/>
      <sz val="11"/>
      <color rgb="FF0070C0"/>
      <name val="Calibri"/>
    </font>
    <font>
      <b/>
      <sz val="11"/>
      <color rgb="FF008000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8"/>
      <color rgb="FFFFFFFF"/>
      <name val="Calibri"/>
    </font>
    <font>
      <i/>
      <sz val="11"/>
      <color rgb="FF404040"/>
      <name val="Calibri"/>
    </font>
    <font>
      <b/>
      <sz val="11"/>
      <color rgb="FF000000"/>
      <name val="Calibri"/>
    </font>
    <font>
      <i/>
      <sz val="10"/>
      <color rgb="FF7F6000"/>
      <name val="Calibri"/>
    </font>
    <font>
      <b/>
      <sz val="11"/>
      <color rgb="FFC65911"/>
      <name val="Calibri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D6B656"/>
      </bottom>
      <diagonal/>
    </border>
    <border>
      <left/>
      <right/>
      <top/>
      <bottom style="thin">
        <color rgb="FF70AD47"/>
      </bottom>
      <diagonal/>
    </border>
    <border>
      <left/>
      <right/>
      <top style="thick">
        <color rgb="FF17365D"/>
      </top>
      <bottom style="thin">
        <color rgb="FF9ECAE1"/>
      </bottom>
      <diagonal/>
    </border>
    <border>
      <left/>
      <right/>
      <top/>
      <bottom style="medium">
        <color rgb="FF2F5597"/>
      </bottom>
      <diagonal/>
    </border>
    <border>
      <left/>
      <right/>
      <top style="medium">
        <color rgb="FF2F5597"/>
      </top>
      <bottom style="thin">
        <color rgb="FFD6B656"/>
      </bottom>
      <diagonal/>
    </border>
    <border>
      <left/>
      <right/>
      <top style="medium">
        <color rgb="FF2F5597"/>
      </top>
      <bottom/>
      <diagonal/>
    </border>
    <border>
      <left/>
      <right/>
      <top/>
      <bottom style="medium">
        <color rgb="FFC65911"/>
      </bottom>
      <diagonal/>
    </border>
    <border>
      <left/>
      <right/>
      <top/>
      <bottom style="medium">
        <color rgb="FF4C1F6F"/>
      </bottom>
      <diagonal/>
    </border>
    <border>
      <left/>
      <right/>
      <top style="medium">
        <color rgb="FF2F5597"/>
      </top>
      <bottom style="thin">
        <color rgb="FF9EADCA"/>
      </bottom>
      <diagonal/>
    </border>
    <border>
      <left/>
      <right/>
      <top style="thin">
        <color rgb="FFD6B656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9" fillId="7" borderId="9" xfId="0" applyNumberFormat="1" applyFont="1" applyFill="1" applyBorder="1" applyAlignment="1">
      <alignment horizontal="center" vertical="center"/>
    </xf>
    <xf numFmtId="0" fontId="10" fillId="5" borderId="10" xfId="0" applyNumberFormat="1" applyFont="1" applyFill="1" applyBorder="1" applyAlignment="1">
      <alignment horizontal="left" vertical="center" wrapText="1"/>
    </xf>
    <xf numFmtId="0" fontId="10" fillId="5" borderId="1" xfId="0" applyNumberFormat="1" applyFont="1" applyFill="1" applyBorder="1" applyAlignment="1">
      <alignment horizontal="left" vertical="center" wrapText="1"/>
    </xf>
    <xf numFmtId="0" fontId="8" fillId="3" borderId="3" xfId="0" applyNumberFormat="1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horizontal="center"/>
    </xf>
    <xf numFmtId="0" fontId="2" fillId="4" borderId="4" xfId="0" applyNumberFormat="1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2" fillId="8" borderId="7" xfId="0" applyNumberFormat="1" applyFont="1" applyFill="1" applyBorder="1" applyAlignment="1">
      <alignment horizontal="center"/>
    </xf>
    <xf numFmtId="0" fontId="2" fillId="9" borderId="8" xfId="0" applyNumberFormat="1" applyFont="1" applyFill="1" applyBorder="1" applyAlignment="1">
      <alignment horizontal="center"/>
    </xf>
    <xf numFmtId="0" fontId="9" fillId="7" borderId="9" xfId="0" applyNumberFormat="1" applyFont="1" applyFill="1" applyBorder="1" applyAlignment="1">
      <alignment horizontal="center"/>
    </xf>
    <xf numFmtId="0" fontId="4" fillId="6" borderId="2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3" fillId="5" borderId="0" xfId="0" applyNumberFormat="1" applyFont="1" applyFill="1" applyBorder="1" applyAlignment="1">
      <alignment horizontal="center" vertical="center"/>
    </xf>
    <xf numFmtId="1" fontId="3" fillId="5" borderId="0" xfId="0" applyNumberFormat="1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1" fontId="9" fillId="6" borderId="0" xfId="0" applyNumberFormat="1" applyFont="1" applyFill="1" applyBorder="1" applyAlignment="1">
      <alignment horizontal="center"/>
    </xf>
    <xf numFmtId="167" fontId="3" fillId="5" borderId="5" xfId="0" applyNumberFormat="1" applyFont="1" applyFill="1" applyBorder="1" applyAlignment="1">
      <alignment horizontal="right" vertical="center"/>
    </xf>
    <xf numFmtId="167" fontId="3" fillId="5" borderId="1" xfId="0" applyNumberFormat="1" applyFont="1" applyFill="1" applyBorder="1" applyAlignment="1">
      <alignment horizontal="right" vertical="center"/>
    </xf>
    <xf numFmtId="167" fontId="9" fillId="6" borderId="6" xfId="0" applyNumberFormat="1" applyFont="1" applyFill="1" applyBorder="1" applyAlignment="1">
      <alignment horizontal="right"/>
    </xf>
    <xf numFmtId="167" fontId="9" fillId="6" borderId="0" xfId="0" applyNumberFormat="1" applyFont="1" applyFill="1" applyBorder="1" applyAlignment="1">
      <alignment horizontal="right"/>
    </xf>
    <xf numFmtId="167" fontId="9" fillId="6" borderId="2" xfId="0" applyNumberFormat="1" applyFont="1" applyFill="1" applyBorder="1" applyAlignment="1">
      <alignment horizontal="right"/>
    </xf>
    <xf numFmtId="167" fontId="11" fillId="10" borderId="0" xfId="0" applyNumberFormat="1" applyFont="1" applyFill="1" applyAlignment="1">
      <alignment horizontal="left"/>
    </xf>
    <xf numFmtId="167" fontId="12" fillId="10" borderId="0" xfId="0" applyNumberFormat="1" applyFont="1" applyFill="1" applyAlignment="1">
      <alignment horizontal="center"/>
    </xf>
    <xf numFmtId="167" fontId="12" fillId="1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Investment Growth Over Time (ETB)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'TVM Calculator'!$A$23:$F$23</c:f>
              <c:strCache>
                <c:ptCount val="6"/>
                <c:pt idx="0">
                  <c:v>Year 0</c:v>
                </c:pt>
                <c:pt idx="1">
                  <c:v>Year 1</c:v>
                </c:pt>
                <c:pt idx="2">
                  <c:v>Year 2</c:v>
                </c:pt>
                <c:pt idx="3">
                  <c:v>Year 3</c:v>
                </c:pt>
                <c:pt idx="4">
                  <c:v>Year 4</c:v>
                </c:pt>
                <c:pt idx="5">
                  <c:v>Year 5</c:v>
                </c:pt>
              </c:strCache>
            </c:strRef>
          </c:cat>
          <c:val>
            <c:numRef>
              <c:f>'TVM Calculator'!$A$24:$F$24</c:f>
              <c:numCache>
                <c:formatCode>"ETB "#,##0.00;[Red]\("ETB "#,##0.00\);\-</c:formatCode>
                <c:ptCount val="6"/>
                <c:pt idx="0">
                  <c:v>10000</c:v>
                </c:pt>
                <c:pt idx="1">
                  <c:v>12074.987670187751</c:v>
                </c:pt>
                <c:pt idx="2">
                  <c:v>14322.198293632751</c:v>
                </c:pt>
                <c:pt idx="3">
                  <c:v>16755.926290516276</c:v>
                </c:pt>
                <c:pt idx="4">
                  <c:v>19391.652510844771</c:v>
                </c:pt>
                <c:pt idx="5">
                  <c:v>22246.142707540152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5-4538-872F-BC0D77A6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7928799"/>
        <c:axId val="1671698831"/>
      </c:lineChart>
      <c:catAx>
        <c:axId val="1667928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1698831"/>
        <c:crosses val="autoZero"/>
        <c:auto val="1"/>
        <c:lblAlgn val="ctr"/>
        <c:lblOffset val="100"/>
        <c:noMultiLvlLbl val="0"/>
      </c:catAx>
      <c:valAx>
        <c:axId val="16716988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Value (ETB)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ETB &quot;#,##0.00;[Red]\(&quot;ETB &quot;#,##0.00\);\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7928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8</xdr:col>
      <xdr:colOff>0</xdr:colOff>
      <xdr:row>44</xdr:row>
      <xdr:rowOff>0</xdr:rowOff>
    </xdr:to>
    <xdr:graphicFrame macro="">
      <xdr:nvGraphicFramePr>
        <xdr:cNvPr id="4" name="TVM_Growth_Chart">
          <a:extLst>
            <a:ext uri="{FF2B5EF4-FFF2-40B4-BE49-F238E27FC236}">
              <a16:creationId xmlns:a16="http://schemas.microsoft.com/office/drawing/2014/main" id="{8CE5FE0D-BB06-0494-91FC-734958E19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8F113FB-4C75-4321-B488-2CCE586AA7B1}">
  <we:reference id="wa200010215" version="2.0.0.0" store="en-US" storeType="OMEX"/>
  <we:alternateReferences>
    <we:reference id="wa200010215" version="2.0.0.0" store="WA200010215" storeType="OMEX"/>
  </we:alternateReferences>
  <we:properties>
    <we:property name="bps.codex_control.document_id" value="&quot;52a7c31f-4a9a-4c1e-a75a-224ae8b6eeda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7CCDB-B189-4206-BADB-E31DAD5F7574}">
  <dimension ref="A1:G27"/>
  <sheetViews>
    <sheetView showGridLines="0" tabSelected="1" view="pageBreakPreview" zoomScale="80" zoomScaleNormal="100" zoomScaleSheetLayoutView="80" workbookViewId="0">
      <selection activeCell="G8" sqref="G8"/>
    </sheetView>
  </sheetViews>
  <sheetFormatPr defaultRowHeight="14.5" x14ac:dyDescent="0.35"/>
  <cols>
    <col min="1" max="1" width="21.36328125" customWidth="1"/>
    <col min="2" max="2" width="31.7265625" bestFit="1" customWidth="1"/>
    <col min="3" max="3" width="12.90625" style="14" bestFit="1" customWidth="1"/>
    <col min="4" max="4" width="12.81640625" bestFit="1" customWidth="1"/>
    <col min="5" max="5" width="23.7265625" bestFit="1" customWidth="1"/>
    <col min="6" max="6" width="16.26953125" bestFit="1" customWidth="1"/>
    <col min="7" max="7" width="25.1796875" bestFit="1" customWidth="1"/>
  </cols>
  <sheetData>
    <row r="1" spans="1:7" ht="24" thickBot="1" x14ac:dyDescent="0.6">
      <c r="A1" s="5" t="s">
        <v>0</v>
      </c>
      <c r="B1" s="5"/>
      <c r="C1" s="5"/>
      <c r="D1" s="5"/>
      <c r="E1" s="5"/>
      <c r="F1" s="5"/>
      <c r="G1" s="5"/>
    </row>
    <row r="2" spans="1:7" ht="15" thickTop="1" x14ac:dyDescent="0.35">
      <c r="A2" s="4" t="s">
        <v>1</v>
      </c>
      <c r="B2" s="4"/>
      <c r="C2" s="4"/>
      <c r="D2" s="4"/>
      <c r="E2" s="4"/>
      <c r="F2" s="4"/>
      <c r="G2" s="4"/>
    </row>
    <row r="4" spans="1:7" ht="15" thickBot="1" x14ac:dyDescent="0.4">
      <c r="A4" s="6" t="s">
        <v>2</v>
      </c>
      <c r="B4" s="6"/>
      <c r="C4" s="7"/>
      <c r="E4" s="6" t="s">
        <v>3</v>
      </c>
      <c r="F4" s="7"/>
      <c r="G4" s="6"/>
    </row>
    <row r="5" spans="1:7" x14ac:dyDescent="0.35">
      <c r="A5" s="12" t="s">
        <v>7</v>
      </c>
      <c r="B5" t="s">
        <v>8</v>
      </c>
      <c r="C5" s="19">
        <v>10000</v>
      </c>
      <c r="E5" s="12" t="s">
        <v>21</v>
      </c>
      <c r="F5" s="21">
        <f>FV($C$6/$C$8,$C$7*$C$8,-$C$9,-$C$5,$C$10)</f>
        <v>22246.142707540152</v>
      </c>
    </row>
    <row r="6" spans="1:7" x14ac:dyDescent="0.35">
      <c r="A6" s="12" t="s">
        <v>9</v>
      </c>
      <c r="B6" t="s">
        <v>10</v>
      </c>
      <c r="C6" s="15">
        <v>0.08</v>
      </c>
      <c r="E6" s="12" t="s">
        <v>22</v>
      </c>
      <c r="F6" s="22">
        <f>$C$5+($C$9*$C$7*$C$8)</f>
        <v>16000</v>
      </c>
    </row>
    <row r="7" spans="1:7" x14ac:dyDescent="0.35">
      <c r="A7" s="12" t="s">
        <v>11</v>
      </c>
      <c r="B7" t="s">
        <v>12</v>
      </c>
      <c r="C7" s="16">
        <v>5</v>
      </c>
      <c r="E7" s="12" t="s">
        <v>23</v>
      </c>
      <c r="F7" s="23">
        <f>F5-F6</f>
        <v>6246.1427075401516</v>
      </c>
    </row>
    <row r="8" spans="1:7" x14ac:dyDescent="0.35">
      <c r="A8" s="12" t="s">
        <v>13</v>
      </c>
      <c r="B8" t="s">
        <v>14</v>
      </c>
      <c r="C8" s="16">
        <v>12</v>
      </c>
      <c r="E8" s="12" t="s">
        <v>24</v>
      </c>
      <c r="F8" s="17">
        <f>(1+$C$6/$C$8)^$C$8-1</f>
        <v>8.2999506807510004E-2</v>
      </c>
    </row>
    <row r="9" spans="1:7" x14ac:dyDescent="0.35">
      <c r="A9" s="12" t="s">
        <v>15</v>
      </c>
      <c r="B9" t="s">
        <v>16</v>
      </c>
      <c r="C9" s="20">
        <v>100</v>
      </c>
      <c r="E9" s="12" t="s">
        <v>25</v>
      </c>
      <c r="F9" s="22">
        <f>-PV($C$6/$C$8,$C$7*$C$8,-$C$9,F5,$C$10)</f>
        <v>10000</v>
      </c>
    </row>
    <row r="10" spans="1:7" x14ac:dyDescent="0.35">
      <c r="A10" s="12" t="s">
        <v>17</v>
      </c>
      <c r="B10" t="s">
        <v>18</v>
      </c>
      <c r="C10" s="16">
        <v>0</v>
      </c>
      <c r="E10" s="12" t="s">
        <v>26</v>
      </c>
      <c r="F10" s="23">
        <f>PMT($C$6/$C$8,$C$7*$C$8,$C$5,-$C$11,$C$10)</f>
        <v>137.47924765953854</v>
      </c>
    </row>
    <row r="11" spans="1:7" x14ac:dyDescent="0.35">
      <c r="A11" s="12" t="s">
        <v>19</v>
      </c>
      <c r="B11" t="s">
        <v>20</v>
      </c>
      <c r="C11" s="20">
        <v>25000</v>
      </c>
      <c r="E11" s="12" t="s">
        <v>27</v>
      </c>
      <c r="F11" s="18">
        <f>$C$7*$C$8</f>
        <v>60</v>
      </c>
    </row>
    <row r="12" spans="1:7" x14ac:dyDescent="0.35">
      <c r="E12" s="12" t="s">
        <v>28</v>
      </c>
      <c r="F12" s="11" t="str">
        <f>IF(ABS(F5-(C5*(1+C6/C8)^(C7*C8)+IF(C6=0,C9*C7*C8,C9*(1+C6/C8*C10)*(((1+C6/C8)^(C7*C8)-1)/(C6/C8)))))&lt;0.01,"PASS","CHECK")</f>
        <v>PASS</v>
      </c>
    </row>
    <row r="14" spans="1:7" ht="15" thickBot="1" x14ac:dyDescent="0.4">
      <c r="A14" s="8" t="s">
        <v>4</v>
      </c>
      <c r="B14" s="8"/>
      <c r="C14" s="8"/>
      <c r="E14" s="9" t="s">
        <v>5</v>
      </c>
      <c r="F14" s="9"/>
      <c r="G14" s="9"/>
    </row>
    <row r="15" spans="1:7" x14ac:dyDescent="0.35">
      <c r="A15" t="s">
        <v>29</v>
      </c>
      <c r="B15" t="s">
        <v>61</v>
      </c>
      <c r="E15" t="s">
        <v>36</v>
      </c>
      <c r="F15" t="s">
        <v>37</v>
      </c>
      <c r="G15" t="s">
        <v>38</v>
      </c>
    </row>
    <row r="16" spans="1:7" x14ac:dyDescent="0.35">
      <c r="A16" t="s">
        <v>30</v>
      </c>
      <c r="B16" t="s">
        <v>62</v>
      </c>
      <c r="E16" t="s">
        <v>39</v>
      </c>
      <c r="F16" t="s">
        <v>40</v>
      </c>
      <c r="G16" t="s">
        <v>56</v>
      </c>
    </row>
    <row r="17" spans="1:7" x14ac:dyDescent="0.35">
      <c r="A17" t="s">
        <v>31</v>
      </c>
      <c r="B17" t="s">
        <v>32</v>
      </c>
      <c r="E17" t="s">
        <v>41</v>
      </c>
      <c r="F17" t="s">
        <v>42</v>
      </c>
      <c r="G17" t="s">
        <v>57</v>
      </c>
    </row>
    <row r="18" spans="1:7" x14ac:dyDescent="0.35">
      <c r="A18" t="s">
        <v>33</v>
      </c>
      <c r="B18" t="s">
        <v>34</v>
      </c>
      <c r="E18" t="s">
        <v>43</v>
      </c>
      <c r="F18" t="s">
        <v>44</v>
      </c>
      <c r="G18" t="s">
        <v>58</v>
      </c>
    </row>
    <row r="19" spans="1:7" x14ac:dyDescent="0.35">
      <c r="A19" t="s">
        <v>35</v>
      </c>
      <c r="B19" s="24">
        <f>F5</f>
        <v>22246.142707540152</v>
      </c>
      <c r="E19" t="s">
        <v>45</v>
      </c>
      <c r="F19" t="s">
        <v>46</v>
      </c>
      <c r="G19" t="s">
        <v>59</v>
      </c>
    </row>
    <row r="20" spans="1:7" x14ac:dyDescent="0.35">
      <c r="E20" t="s">
        <v>47</v>
      </c>
      <c r="F20" t="s">
        <v>48</v>
      </c>
      <c r="G20" t="s">
        <v>60</v>
      </c>
    </row>
    <row r="22" spans="1:7" ht="15" thickBot="1" x14ac:dyDescent="0.4">
      <c r="A22" s="7" t="s">
        <v>6</v>
      </c>
      <c r="B22" s="7"/>
      <c r="C22" s="7"/>
      <c r="D22" s="7"/>
      <c r="E22" s="7"/>
      <c r="F22" s="7"/>
      <c r="G22" s="6"/>
    </row>
    <row r="23" spans="1:7" x14ac:dyDescent="0.35">
      <c r="A23" s="10" t="s">
        <v>49</v>
      </c>
      <c r="B23" s="10" t="s">
        <v>50</v>
      </c>
      <c r="C23" s="1" t="s">
        <v>51</v>
      </c>
      <c r="D23" s="10" t="s">
        <v>52</v>
      </c>
      <c r="E23" s="10" t="s">
        <v>53</v>
      </c>
      <c r="F23" s="10" t="s">
        <v>54</v>
      </c>
    </row>
    <row r="24" spans="1:7" s="13" customFormat="1" x14ac:dyDescent="0.35">
      <c r="A24" s="25">
        <f>$C$5</f>
        <v>10000</v>
      </c>
      <c r="B24" s="25">
        <f>FV($C$6/$C$8,1*$C$8,-$C$9,-$C$5,$C$10)</f>
        <v>12074.987670187751</v>
      </c>
      <c r="C24" s="26">
        <f>FV($C$6/$C$8,2*$C$8,-$C$9,-$C$5,$C$10)</f>
        <v>14322.198293632751</v>
      </c>
      <c r="D24" s="25">
        <f>FV($C$6/$C$8,3*$C$8,-$C$9,-$C$5,$C$10)</f>
        <v>16755.926290516276</v>
      </c>
      <c r="E24" s="25">
        <f>FV($C$6/$C$8,4*$C$8,-$C$9,-$C$5,$C$10)</f>
        <v>19391.652510844771</v>
      </c>
      <c r="F24" s="25">
        <f>F5</f>
        <v>22246.142707540152</v>
      </c>
    </row>
    <row r="26" spans="1:7" x14ac:dyDescent="0.35">
      <c r="A26" s="2" t="s">
        <v>55</v>
      </c>
      <c r="B26" s="2"/>
      <c r="C26" s="2"/>
      <c r="D26" s="2"/>
      <c r="E26" s="2"/>
      <c r="F26" s="2"/>
      <c r="G26" s="2"/>
    </row>
    <row r="27" spans="1:7" x14ac:dyDescent="0.35">
      <c r="A27" s="3"/>
      <c r="B27" s="3"/>
      <c r="C27" s="3"/>
      <c r="D27" s="3"/>
      <c r="E27" s="3"/>
      <c r="F27" s="3"/>
      <c r="G27" s="3"/>
    </row>
  </sheetData>
  <mergeCells count="8">
    <mergeCell ref="A22:G22"/>
    <mergeCell ref="A26:G27"/>
    <mergeCell ref="A1:G1"/>
    <mergeCell ref="A2:G2"/>
    <mergeCell ref="A4:C4"/>
    <mergeCell ref="E4:G4"/>
    <mergeCell ref="A14:C14"/>
    <mergeCell ref="E14:G14"/>
  </mergeCells>
  <pageMargins left="0.7" right="0.7" top="0.75" bottom="0.75" header="0.3" footer="0.3"/>
  <pageSetup scale="5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TVM Calculator</vt:lpstr>
      <vt:lpstr>'TVM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Abenet Yohannes</dc:creator>
  <cp:lastModifiedBy>Abenet Yohannes</cp:lastModifiedBy>
  <dcterms:created xsi:type="dcterms:W3CDTF">2026-08-17T17:39:05Z</dcterms:created>
  <dcterms:modified xsi:type="dcterms:W3CDTF">2026-08-17T18:08:10Z</dcterms:modified>
</cp:coreProperties>
</file>